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<sst xmlns="http://schemas.openxmlformats.org/spreadsheetml/2006/main" count="25" uniqueCount="22">
  <si>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Отчет № 9. 19.10.2022 9:04:41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</si>
  <si>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</si>
  <si>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</si>
  <si>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</si>
  <si>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Округ №10 (№ 10)</t>
  </si>
  <si>
    <t>По состоянию на 11.10.2022</t>
  </si>
  <si>
    <t>В руб.</t>
  </si>
  <si>
    <t>1</t>
  </si>
  <si>
    <t>2</t>
  </si>
  <si>
    <t>3</t>
  </si>
  <si>
    <t>4</t>
  </si>
  <si>
    <t>5</t>
  </si>
  <si>
    <t>6</t>
  </si>
  <si>
    <t/>
  </si>
  <si>
    <t>2 197 990.10</t>
  </si>
  <si>
    <t>15 000.00</t>
  </si>
  <si>
    <t>2 182 990.10</t>
  </si>
  <si>
    <t>7 150.00</t>
  </si>
  <si>
    <t>50 000.00</t>
  </si>
  <si>
    <t>107 508.10</t>
  </si>
  <si>
    <t>200 000.00</t>
  </si>
  <si>
    <t>1 833 332.00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</si>
</sst>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zoomScalePageLayoutView="0" workbookViewId="0" topLeftCell="W1">
      <selection activeCell="D10" sqref="D10"/>
    </sheetView>
  </sheetViews>
  <sheetFormatPr defaultColWidth="9.140625" defaultRowHeight="15"/>
  <cols>
    <col min="1" max="1" width="8.140625" style="0" customWidth="1"/>
    <col min="2" max="2" width="19.57421875" style="0" customWidth="1"/>
    <col min="3" max="3" width="6.421875" style="0" customWidth="1"/>
    <col min="4" max="4" width="6.57421875" style="0" customWidth="1"/>
    <col min="5" max="5" width="11.421875" style="0" customWidth="1"/>
    <col min="6" max="6" width="9.00390625" style="0" customWidth="1"/>
    <col min="7" max="7" width="12.8515625" style="0" customWidth="1"/>
    <col min="8" max="21" width="9.00390625" style="0" customWidth="1"/>
    <col min="22" max="22" width="12.7109375" style="0" customWidth="1"/>
    <col min="23" max="27" width="9.00390625" style="0" customWidth="1"/>
    <col min="28" max="28" width="11.8515625" style="0" customWidth="1"/>
    <col min="29" max="29" width="9.00390625" style="0" customWidth="1"/>
    <col min="30" max="30" width="10.7109375" style="0" customWidth="1"/>
    <col min="31" max="31" width="11.7109375" style="0" customWidth="1"/>
    <col min="32" max="34" width="9.00390625" style="0" customWidth="1"/>
    <col min="35" max="35" width="9.140625" style="0" customWidth="1"/>
  </cols>
  <sheetData>
    <row r="1" ht="15" customHeight="1">
      <c r="AH1" s="1" t="s">
        <v>0</v>
      </c>
    </row>
    <row r="2" spans="1:34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5">
      <c r="AH6" s="5" t="s">
        <v>5</v>
      </c>
    </row>
    <row r="7" ht="15">
      <c r="AH7" s="5" t="s">
        <v>6</v>
      </c>
    </row>
    <row r="8" spans="1:34" ht="30" customHeight="1">
      <c r="A8" s="6" t="str">
        <f>"№ п/п"</f>
        <v>№ п/п</v>
      </c>
      <c r="B8" s="6" t="str">
        <f>"ФИО кандидата"</f>
        <v>ФИО кандидата</v>
      </c>
      <c r="C8" s="9">
        <f>""</f>
      </c>
      <c r="D8" s="10" t="str">
        <f>"1"</f>
        <v>1</v>
      </c>
      <c r="E8" s="10" t="str">
        <f>"1.1"</f>
        <v>1.1</v>
      </c>
      <c r="F8" s="10" t="str">
        <f>"1.1.1"</f>
        <v>1.1.1</v>
      </c>
      <c r="G8" s="10" t="str">
        <f>"1.1.2"</f>
        <v>1.1.2</v>
      </c>
      <c r="H8" s="10" t="str">
        <f>"1.1.3"</f>
        <v>1.1.3</v>
      </c>
      <c r="I8" s="10" t="str">
        <f>"1.1.4"</f>
        <v>1.1.4</v>
      </c>
      <c r="J8" s="10" t="str">
        <f>"1.2"</f>
        <v>1.2</v>
      </c>
      <c r="K8" s="10" t="str">
        <f>"1.2.1"</f>
        <v>1.2.1</v>
      </c>
      <c r="L8" s="10" t="str">
        <f>"1.2.2"</f>
        <v>1.2.2</v>
      </c>
      <c r="M8" s="10" t="str">
        <f>"1.2.3"</f>
        <v>1.2.3</v>
      </c>
      <c r="N8" s="10" t="str">
        <f>"1.2.4"</f>
        <v>1.2.4</v>
      </c>
      <c r="O8" s="10" t="str">
        <f>"2"</f>
        <v>2</v>
      </c>
      <c r="P8" s="10" t="str">
        <f>"2.1"</f>
        <v>2.1</v>
      </c>
      <c r="Q8" s="10" t="str">
        <f>"2.2"</f>
        <v>2.2</v>
      </c>
      <c r="R8" s="10" t="str">
        <f>"2.2.1"</f>
        <v>2.2.1</v>
      </c>
      <c r="S8" s="10" t="str">
        <f>"2.2.2"</f>
        <v>2.2.2</v>
      </c>
      <c r="T8" s="10" t="str">
        <f>"2.2.3"</f>
        <v>2.2.3</v>
      </c>
      <c r="U8" s="10" t="str">
        <f>"2.3"</f>
        <v>2.3</v>
      </c>
      <c r="V8" s="10" t="str">
        <f>"3"</f>
        <v>3</v>
      </c>
      <c r="W8" s="10" t="str">
        <f>"3.1"</f>
        <v>3.1</v>
      </c>
      <c r="X8" s="10" t="str">
        <f>"3.1.1"</f>
        <v>3.1.1</v>
      </c>
      <c r="Y8" s="10" t="str">
        <f>"3.2"</f>
        <v>3.2</v>
      </c>
      <c r="Z8" s="10" t="str">
        <f>"3.3"</f>
        <v>3.3</v>
      </c>
      <c r="AA8" s="10" t="str">
        <f>"3.4"</f>
        <v>3.4</v>
      </c>
      <c r="AB8" s="10" t="str">
        <f>"3.5"</f>
        <v>3.5</v>
      </c>
      <c r="AC8" s="10" t="str">
        <f>"3.6"</f>
        <v>3.6</v>
      </c>
      <c r="AD8" s="10" t="str">
        <f>"3.7"</f>
        <v>3.7</v>
      </c>
      <c r="AE8" s="10" t="str">
        <f>"3.8"</f>
        <v>3.8</v>
      </c>
      <c r="AF8" s="10" t="str">
        <f>"3.9"</f>
        <v>3.9</v>
      </c>
      <c r="AG8" s="10" t="str">
        <f>"4"</f>
        <v>4</v>
      </c>
      <c r="AH8" s="10" t="str">
        <f>"4.1"</f>
        <v>4.1</v>
      </c>
    </row>
    <row r="9" spans="1:35" ht="393.75" customHeight="1">
      <c r="A9" s="7"/>
      <c r="B9" s="7"/>
      <c r="C9" s="12" t="str">
        <f>"Строка финансового отчета"</f>
        <v>Строка финансового отчета</v>
      </c>
      <c r="D9" s="12" t="str">
        <f>"Поступило средств в избирательный фонд, всего"</f>
        <v>Поступило средств в избирательный фонд, всего</v>
      </c>
      <c r="E9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F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G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H9" s="12" t="str">
        <f>"Добровольные пожертвования гражданина"</f>
        <v>Добровольные пожертвования гражданина</v>
      </c>
      <c r="I9" s="12" t="str">
        <f>"Добровольные пожертвования юридического лица"</f>
        <v>Добровольные пожертвования юридического лица</v>
      </c>
      <c r="J9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K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L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M9" s="12" t="str">
        <f>"Средства гражданина"</f>
        <v>Средства гражданина</v>
      </c>
      <c r="N9" s="12" t="str">
        <f>"Средства юридического лица"</f>
        <v>Средства юридического лица</v>
      </c>
      <c r="O9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P9" s="12" t="str">
        <f>"Перечислено в доход местного бюджета"</f>
        <v>Перечислено в доход местного бюджета</v>
      </c>
      <c r="Q9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R9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S9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T9" s="12" t="str">
        <f>"Средств, поступивших с превышением предельного размера"</f>
        <v>Средств, поступивших с превышением предельного размера</v>
      </c>
      <c r="U9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V9" s="12" t="str">
        <f>"Израсходовано средств, всего"</f>
        <v>Израсходовано средств, всего</v>
      </c>
      <c r="W9" s="12" t="str">
        <f>"На организацию сбора подписей избирателей, 
из них"</f>
        <v>На организацию сбора подписей избирателей, 
из них</v>
      </c>
      <c r="X9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Y9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Z9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A9" s="12" t="str">
        <f>"На предвыборную агитацию через сетевые издания"</f>
        <v>На предвыборную агитацию через сетевые издания</v>
      </c>
      <c r="AB9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C9" s="12" t="str">
        <f>"На проведение публичных массовых мероприятий"</f>
        <v>На проведение публичных массовых мероприятий</v>
      </c>
      <c r="AD9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E9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F9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G9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H9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I9" s="4"/>
    </row>
    <row r="10" spans="1:35" ht="57" customHeight="1">
      <c r="A10" s="8"/>
      <c r="B10" s="8"/>
      <c r="C10" s="9" t="str">
        <f>"Шифр строки"</f>
        <v>Шифр строки</v>
      </c>
      <c r="D10" s="10" t="str">
        <f>"10"</f>
        <v>10</v>
      </c>
      <c r="E10" s="10" t="str">
        <f>"20"</f>
        <v>20</v>
      </c>
      <c r="F10" s="10" t="str">
        <f>"30"</f>
        <v>30</v>
      </c>
      <c r="G10" s="10" t="str">
        <f>"40"</f>
        <v>40</v>
      </c>
      <c r="H10" s="10" t="str">
        <f>"50"</f>
        <v>50</v>
      </c>
      <c r="I10" s="10" t="str">
        <f>"60"</f>
        <v>60</v>
      </c>
      <c r="J10" s="10" t="str">
        <f>"70"</f>
        <v>70</v>
      </c>
      <c r="K10" s="10" t="str">
        <f>"80"</f>
        <v>80</v>
      </c>
      <c r="L10" s="10" t="str">
        <f>"90"</f>
        <v>90</v>
      </c>
      <c r="M10" s="10" t="str">
        <f>"100"</f>
        <v>100</v>
      </c>
      <c r="N10" s="10" t="str">
        <f>"110"</f>
        <v>110</v>
      </c>
      <c r="O10" s="10" t="str">
        <f>"120"</f>
        <v>120</v>
      </c>
      <c r="P10" s="10" t="str">
        <f>"130"</f>
        <v>130</v>
      </c>
      <c r="Q10" s="10" t="str">
        <f>"140"</f>
        <v>140</v>
      </c>
      <c r="R10" s="10" t="str">
        <f>"150"</f>
        <v>150</v>
      </c>
      <c r="S10" s="10" t="str">
        <f>"160"</f>
        <v>160</v>
      </c>
      <c r="T10" s="10" t="str">
        <f>"170"</f>
        <v>170</v>
      </c>
      <c r="U10" s="10" t="str">
        <f>"180"</f>
        <v>180</v>
      </c>
      <c r="V10" s="10" t="str">
        <f>"190"</f>
        <v>190</v>
      </c>
      <c r="W10" s="10" t="str">
        <f>"200"</f>
        <v>200</v>
      </c>
      <c r="X10" s="10" t="str">
        <f>"210"</f>
        <v>210</v>
      </c>
      <c r="Y10" s="10" t="str">
        <f>"220"</f>
        <v>220</v>
      </c>
      <c r="Z10" s="10" t="str">
        <f>"230"</f>
        <v>230</v>
      </c>
      <c r="AA10" s="10" t="str">
        <f>"240"</f>
        <v>240</v>
      </c>
      <c r="AB10" s="10" t="str">
        <f>"250"</f>
        <v>250</v>
      </c>
      <c r="AC10" s="10" t="str">
        <f>"260"</f>
        <v>260</v>
      </c>
      <c r="AD10" s="10" t="str">
        <f>"270"</f>
        <v>270</v>
      </c>
      <c r="AE10" s="10" t="str">
        <f>"280"</f>
        <v>280</v>
      </c>
      <c r="AF10" s="10" t="str">
        <f>"290"</f>
        <v>290</v>
      </c>
      <c r="AG10" s="10" t="str">
        <f>"310"</f>
        <v>310</v>
      </c>
      <c r="AH10" s="10" t="str">
        <f>"300"</f>
        <v>300</v>
      </c>
      <c r="AI10" s="11"/>
    </row>
    <row r="11" spans="1:35" ht="24" customHeight="1">
      <c r="A11" s="14" t="s">
        <v>7</v>
      </c>
      <c r="B11" s="10" t="str">
        <f>"2"</f>
        <v>2</v>
      </c>
      <c r="C11" s="15">
        <v>3</v>
      </c>
      <c r="D11" s="16"/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  <c r="V11" s="10">
        <v>21</v>
      </c>
      <c r="W11" s="10">
        <v>22</v>
      </c>
      <c r="X11" s="10">
        <v>23</v>
      </c>
      <c r="Y11" s="10">
        <v>24</v>
      </c>
      <c r="Z11" s="10">
        <v>25</v>
      </c>
      <c r="AA11" s="10">
        <v>26</v>
      </c>
      <c r="AB11" s="10">
        <v>27</v>
      </c>
      <c r="AC11" s="10">
        <v>28</v>
      </c>
      <c r="AD11" s="10">
        <v>29</v>
      </c>
      <c r="AE11" s="10">
        <v>30</v>
      </c>
      <c r="AF11" s="10">
        <v>31</v>
      </c>
      <c r="AG11" s="10">
        <v>32</v>
      </c>
      <c r="AH11" s="10">
        <v>33</v>
      </c>
      <c r="AI11" s="4"/>
    </row>
    <row r="12" spans="1:35" ht="60" customHeight="1">
      <c r="A12" s="17" t="s">
        <v>7</v>
      </c>
      <c r="B12" s="18" t="str">
        <f>"Бавыкин Всеволод Юрьевич"</f>
        <v>Бавыкин Всеволод Юрьевич</v>
      </c>
      <c r="C12" s="19">
        <v>0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13"/>
    </row>
    <row r="13" spans="1:35" ht="60" customHeight="1">
      <c r="A13" s="17" t="s">
        <v>8</v>
      </c>
      <c r="B13" s="18" t="str">
        <f>"Каменский Степан Сергеевич"</f>
        <v>Каменский Степан Сергеевич</v>
      </c>
      <c r="C13" s="19">
        <v>0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13"/>
    </row>
    <row r="14" spans="1:35" ht="60" customHeight="1">
      <c r="A14" s="17" t="s">
        <v>9</v>
      </c>
      <c r="B14" s="18" t="str">
        <f>"Комиссаров Александр Иванович"</f>
        <v>Комиссаров Александр Иванович</v>
      </c>
      <c r="C14" s="19">
        <v>23000</v>
      </c>
      <c r="D14" s="20"/>
      <c r="E14" s="21">
        <v>23000</v>
      </c>
      <c r="F14" s="21">
        <v>15000</v>
      </c>
      <c r="G14" s="21">
        <v>8000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23000</v>
      </c>
      <c r="W14" s="21">
        <v>0</v>
      </c>
      <c r="X14" s="21">
        <v>0</v>
      </c>
      <c r="Y14" s="21">
        <v>0</v>
      </c>
      <c r="Z14" s="21">
        <v>0</v>
      </c>
      <c r="AA14" s="21">
        <v>5000</v>
      </c>
      <c r="AB14" s="21">
        <v>12708</v>
      </c>
      <c r="AC14" s="21">
        <v>0</v>
      </c>
      <c r="AD14" s="21">
        <v>0</v>
      </c>
      <c r="AE14" s="21">
        <v>5292</v>
      </c>
      <c r="AF14" s="21">
        <v>0</v>
      </c>
      <c r="AG14" s="21">
        <v>0</v>
      </c>
      <c r="AH14" s="21">
        <v>0</v>
      </c>
      <c r="AI14" s="13"/>
    </row>
    <row r="15" spans="1:35" ht="60" customHeight="1">
      <c r="A15" s="17" t="s">
        <v>10</v>
      </c>
      <c r="B15" s="18" t="str">
        <f>"Смирнов Виктор Сергеевич"</f>
        <v>Смирнов Виктор Сергеевич</v>
      </c>
      <c r="C15" s="19">
        <v>0</v>
      </c>
      <c r="D15" s="20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13"/>
    </row>
    <row r="16" spans="1:35" ht="60" customHeight="1">
      <c r="A16" s="17" t="s">
        <v>11</v>
      </c>
      <c r="B16" s="18" t="str">
        <f>"Смирнов Кирилл Александрович"</f>
        <v>Смирнов Кирилл Александрович</v>
      </c>
      <c r="C16" s="19">
        <v>0</v>
      </c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13"/>
    </row>
    <row r="17" spans="1:35" ht="60" customHeight="1">
      <c r="A17" s="17" t="s">
        <v>12</v>
      </c>
      <c r="B17" s="18" t="str">
        <f>"Холодов Илья Александрович"</f>
        <v>Холодов Илья Александрович</v>
      </c>
      <c r="C17" s="19">
        <v>2174990.1</v>
      </c>
      <c r="D17" s="20"/>
      <c r="E17" s="21">
        <v>2174990.1</v>
      </c>
      <c r="F17" s="21">
        <v>0</v>
      </c>
      <c r="G17" s="21">
        <v>2174990.1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2174990.1</v>
      </c>
      <c r="W17" s="21">
        <v>0</v>
      </c>
      <c r="X17" s="21">
        <v>0</v>
      </c>
      <c r="Y17" s="21">
        <v>7150</v>
      </c>
      <c r="Z17" s="21">
        <v>0</v>
      </c>
      <c r="AA17" s="21">
        <v>45000</v>
      </c>
      <c r="AB17" s="21">
        <v>94800.1</v>
      </c>
      <c r="AC17" s="21">
        <v>0</v>
      </c>
      <c r="AD17" s="21">
        <v>200000</v>
      </c>
      <c r="AE17" s="21">
        <v>1828040</v>
      </c>
      <c r="AF17" s="21">
        <v>0</v>
      </c>
      <c r="AG17" s="21">
        <v>0</v>
      </c>
      <c r="AH17" s="21">
        <v>0</v>
      </c>
      <c r="AI17" s="13"/>
    </row>
    <row r="18" spans="1:35" ht="60.75" customHeight="1">
      <c r="A18" s="14" t="s">
        <v>13</v>
      </c>
      <c r="B18" s="22" t="str">
        <f>"Итого по всем кандидатам"</f>
        <v>Итого по всем кандидатам</v>
      </c>
      <c r="C18" s="23" t="s">
        <v>14</v>
      </c>
      <c r="D18" s="24"/>
      <c r="E18" s="25" t="s">
        <v>14</v>
      </c>
      <c r="F18" s="25" t="s">
        <v>15</v>
      </c>
      <c r="G18" s="25" t="s">
        <v>16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 t="s">
        <v>14</v>
      </c>
      <c r="W18" s="25">
        <v>0</v>
      </c>
      <c r="X18" s="25">
        <v>0</v>
      </c>
      <c r="Y18" s="25" t="s">
        <v>17</v>
      </c>
      <c r="Z18" s="25">
        <v>0</v>
      </c>
      <c r="AA18" s="25" t="s">
        <v>18</v>
      </c>
      <c r="AB18" s="25" t="s">
        <v>19</v>
      </c>
      <c r="AC18" s="25">
        <v>0</v>
      </c>
      <c r="AD18" s="25" t="s">
        <v>20</v>
      </c>
      <c r="AE18" s="25" t="s">
        <v>21</v>
      </c>
      <c r="AF18" s="25">
        <v>0</v>
      </c>
      <c r="AG18" s="25">
        <v>0</v>
      </c>
      <c r="AH18" s="25">
        <v>0</v>
      </c>
      <c r="AI18" s="13"/>
    </row>
    <row r="19" ht="15">
      <c r="AI19" s="4"/>
    </row>
  </sheetData>
  <sheetProtection/>
  <mergeCells count="14">
    <mergeCell ref="C17:D17"/>
    <mergeCell ref="C18:D18"/>
    <mergeCell ref="C11:D11"/>
    <mergeCell ref="C12:D12"/>
    <mergeCell ref="C13:D13"/>
    <mergeCell ref="C14:D14"/>
    <mergeCell ref="C15:D15"/>
    <mergeCell ref="C16:D16"/>
    <mergeCell ref="A2:AH2"/>
    <mergeCell ref="A3:AH3"/>
    <mergeCell ref="A4:AH4"/>
    <mergeCell ref="A5:AH5"/>
    <mergeCell ref="A8:A10"/>
    <mergeCell ref="B8:B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2022-10-19T06:04:49Z</dcterms:created>
  <dcterms:modified xsi:type="dcterms:W3CDTF">2022-10-19T06:06:48Z</dcterms:modified>
  <cp:category/>
  <cp:version/>
  <cp:contentType/>
  <cp:contentStatus/>
</cp:coreProperties>
</file>