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342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<sst xmlns="http://schemas.openxmlformats.org/spreadsheetml/2006/main" count="22" uniqueCount="15">
  <si>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Выборы депутатов Тверской городской Думы</t>
  </si>
  <si>
    <t>Округ №16 (№ 16)</t>
  </si>
  <si>
    <t>По состоянию на 01.09.2022</t>
  </si>
  <si>
    <t>В руб.</t>
  </si>
  <si>
    <t>1</t>
  </si>
  <si>
    <t>1.</t>
  </si>
  <si>
    <t/>
  </si>
  <si>
    <t>2.</t>
  </si>
  <si>
    <t>01.09.2022</t>
  </si>
  <si>
    <t>29.07.2022</t>
  </si>
  <si>
    <t>10.08.2022</t>
  </si>
  <si>
    <t>25.07.2022</t>
  </si>
  <si>
    <t>3.</t>
  </si>
  <si>
    <t>4.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</si>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</sst>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1" fillId="34" borderId="11" xfId="0" applyNumberFormat="1" applyFont="1" applyFill="1" applyBorder="1" applyAlignment="1">
      <alignment horizontal="center" vertical="center" wrapText="1"/>
    </xf>
    <xf numFmtId="0" fontId="41" fillId="34" borderId="12" xfId="0" applyNumberFormat="1" applyFont="1" applyFill="1" applyBorder="1" applyAlignment="1">
      <alignment horizontal="center" vertical="center" wrapText="1"/>
    </xf>
    <xf numFmtId="0" fontId="41" fillId="34" borderId="13" xfId="0" applyNumberFormat="1" applyFont="1" applyFill="1" applyBorder="1" applyAlignment="1">
      <alignment horizontal="center" vertical="center" wrapText="1"/>
    </xf>
    <xf numFmtId="0" fontId="41" fillId="34" borderId="14" xfId="0" applyNumberFormat="1" applyFont="1" applyFill="1" applyBorder="1" applyAlignment="1">
      <alignment horizontal="center" vertical="center" wrapText="1"/>
    </xf>
    <xf numFmtId="0" fontId="41" fillId="34" borderId="15" xfId="0" applyNumberFormat="1" applyFont="1" applyFill="1" applyBorder="1" applyAlignment="1">
      <alignment horizontal="center" vertical="center" wrapText="1"/>
    </xf>
    <xf numFmtId="0" fontId="41" fillId="34" borderId="16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41" fillId="34" borderId="16" xfId="0" applyNumberFormat="1" applyFont="1" applyFill="1" applyBorder="1" applyAlignment="1" quotePrefix="1">
      <alignment horizontal="center" vertical="center" wrapText="1"/>
    </xf>
    <xf numFmtId="0" fontId="42" fillId="33" borderId="16" xfId="0" applyNumberFormat="1" applyFont="1" applyFill="1" applyBorder="1" applyAlignment="1" quotePrefix="1">
      <alignment horizontal="center" vertical="center" wrapText="1"/>
    </xf>
    <xf numFmtId="0" fontId="42" fillId="33" borderId="16" xfId="0" applyNumberFormat="1" applyFont="1" applyFill="1" applyBorder="1" applyAlignment="1">
      <alignment horizontal="left" vertical="center" wrapText="1"/>
    </xf>
    <xf numFmtId="4" fontId="42" fillId="33" borderId="16" xfId="0" applyNumberFormat="1" applyFont="1" applyFill="1" applyBorder="1" applyAlignment="1">
      <alignment horizontal="right" vertical="center" wrapText="1"/>
    </xf>
    <xf numFmtId="1" fontId="42" fillId="33" borderId="16" xfId="0" applyNumberFormat="1" applyFont="1" applyFill="1" applyBorder="1" applyAlignment="1">
      <alignment horizontal="center" vertical="center" wrapText="1"/>
    </xf>
    <xf numFmtId="164" fontId="42" fillId="33" borderId="16" xfId="0" applyNumberFormat="1" applyFont="1" applyFill="1" applyBorder="1" applyAlignment="1">
      <alignment horizontal="center" vertical="center" wrapText="1"/>
    </xf>
    <xf numFmtId="0" fontId="41" fillId="34" borderId="16" xfId="0" applyNumberFormat="1" applyFont="1" applyFill="1" applyBorder="1" applyAlignment="1">
      <alignment horizontal="left" vertical="center" wrapText="1"/>
    </xf>
    <xf numFmtId="4" fontId="41" fillId="34" borderId="16" xfId="0" applyNumberFormat="1" applyFont="1" applyFill="1" applyBorder="1" applyAlignment="1">
      <alignment horizontal="right" vertical="center" wrapText="1"/>
    </xf>
    <xf numFmtId="1" fontId="41" fillId="34" borderId="16" xfId="0" applyNumberFormat="1" applyFont="1" applyFill="1" applyBorder="1" applyAlignment="1">
      <alignment horizontal="center" vertical="center" wrapText="1"/>
    </xf>
    <xf numFmtId="164" fontId="41" fillId="34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3">
      <selection activeCell="M1" sqref="M1"/>
    </sheetView>
  </sheetViews>
  <sheetFormatPr defaultColWidth="9.140625" defaultRowHeight="15"/>
  <cols>
    <col min="1" max="1" width="8.140625" style="0" customWidth="1"/>
    <col min="2" max="4" width="15.7109375" style="0" customWidth="1"/>
    <col min="5" max="5" width="12.7109375" style="0" customWidth="1"/>
    <col min="6" max="6" width="15.7109375" style="0" customWidth="1"/>
    <col min="7" max="7" width="5.710937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12.7109375" style="0" customWidth="1"/>
    <col min="12" max="12" width="15.7109375" style="0" customWidth="1"/>
    <col min="13" max="13" width="21.57421875" style="0" customWidth="1"/>
    <col min="14" max="14" width="9.140625" style="0" customWidth="1"/>
  </cols>
  <sheetData>
    <row r="1" ht="15" customHeight="1">
      <c r="M1" s="1"/>
    </row>
    <row r="2" spans="1:13" ht="95.25" customHeight="1">
      <c r="A2" s="2" t="s">
        <v>14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15">
      <c r="M5" s="5" t="s">
        <v>2</v>
      </c>
    </row>
    <row r="6" ht="15">
      <c r="M6" s="5" t="s">
        <v>3</v>
      </c>
    </row>
    <row r="7" spans="1:13" ht="24" customHeight="1">
      <c r="A7" s="6" t="str">
        <f>"№
п/п"</f>
        <v>№
п/п</v>
      </c>
      <c r="B7" s="6" t="str">
        <f>"Фамилия, имя, отчество кандидата"</f>
        <v>Фамилия, имя, отчество кандидата</v>
      </c>
      <c r="C7" s="9" t="str">
        <f>"Поступило средств"</f>
        <v>Поступило средств</v>
      </c>
      <c r="D7" s="10"/>
      <c r="E7" s="10"/>
      <c r="F7" s="10"/>
      <c r="G7" s="11"/>
      <c r="H7" s="9" t="str">
        <f>"Израсходовано средств"</f>
        <v>Израсходовано средств</v>
      </c>
      <c r="I7" s="10"/>
      <c r="J7" s="10"/>
      <c r="K7" s="11"/>
      <c r="L7" s="9" t="str">
        <f>"Возвращено средств"</f>
        <v>Возвращено средств</v>
      </c>
      <c r="M7" s="11"/>
    </row>
    <row r="8" spans="1:14" ht="48.75" customHeight="1">
      <c r="A8" s="7"/>
      <c r="B8" s="7"/>
      <c r="C8" s="6" t="str">
        <f>"всего"</f>
        <v>всего</v>
      </c>
      <c r="D8" s="9" t="str">
        <f>"из них"</f>
        <v>из них</v>
      </c>
      <c r="E8" s="10"/>
      <c r="F8" s="10"/>
      <c r="G8" s="11"/>
      <c r="H8" s="6" t="str">
        <f>"всего"</f>
        <v>всего</v>
      </c>
      <c r="I8" s="9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10"/>
      <c r="K8" s="11"/>
      <c r="L8" s="6" t="str">
        <f>"сумма, руб."</f>
        <v>сумма, руб.</v>
      </c>
      <c r="M8" s="6" t="str">
        <f>"основание возврата"</f>
        <v>основание возврата</v>
      </c>
      <c r="N8" s="4"/>
    </row>
    <row r="9" spans="1:14" ht="69.75" customHeight="1">
      <c r="A9" s="7"/>
      <c r="B9" s="7"/>
      <c r="C9" s="7"/>
      <c r="D9" s="9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11"/>
      <c r="F9" s="9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1"/>
      <c r="H9" s="7"/>
      <c r="I9" s="6" t="str">
        <f>"дата операции"</f>
        <v>дата операции</v>
      </c>
      <c r="J9" s="6" t="str">
        <f>"сумма, руб."</f>
        <v>сумма, руб.</v>
      </c>
      <c r="K9" s="6" t="str">
        <f>"назначение платежа"</f>
        <v>назначение платежа</v>
      </c>
      <c r="L9" s="7"/>
      <c r="M9" s="7"/>
      <c r="N9" s="4"/>
    </row>
    <row r="10" spans="1:14" ht="60" customHeight="1">
      <c r="A10" s="8"/>
      <c r="B10" s="8"/>
      <c r="C10" s="8"/>
      <c r="D10" s="12" t="str">
        <f>"сумма, руб."</f>
        <v>сумма, руб.</v>
      </c>
      <c r="E10" s="12" t="str">
        <f>"наименование юридического лица"</f>
        <v>наименование юридического лица</v>
      </c>
      <c r="F10" s="12" t="str">
        <f>"сумма, руб."</f>
        <v>сумма, руб.</v>
      </c>
      <c r="G10" s="12" t="str">
        <f>"кол-во граждан"</f>
        <v>кол-во граждан</v>
      </c>
      <c r="H10" s="8"/>
      <c r="I10" s="8"/>
      <c r="J10" s="8"/>
      <c r="K10" s="8"/>
      <c r="L10" s="8"/>
      <c r="M10" s="8"/>
      <c r="N10" s="4"/>
    </row>
    <row r="11" spans="1:14" ht="15">
      <c r="A11" s="14" t="s">
        <v>4</v>
      </c>
      <c r="B11" s="12" t="str">
        <f>"2"</f>
        <v>2</v>
      </c>
      <c r="C11" s="12" t="str">
        <f>"3"</f>
        <v>3</v>
      </c>
      <c r="D11" s="12" t="str">
        <f>"4"</f>
        <v>4</v>
      </c>
      <c r="E11" s="12" t="str">
        <f>"5"</f>
        <v>5</v>
      </c>
      <c r="F11" s="12" t="str">
        <f>"6"</f>
        <v>6</v>
      </c>
      <c r="G11" s="12" t="str">
        <f>"7"</f>
        <v>7</v>
      </c>
      <c r="H11" s="12" t="str">
        <f>"8"</f>
        <v>8</v>
      </c>
      <c r="I11" s="12" t="str">
        <f>"9"</f>
        <v>9</v>
      </c>
      <c r="J11" s="12" t="str">
        <f>"10"</f>
        <v>10</v>
      </c>
      <c r="K11" s="12" t="str">
        <f>"11"</f>
        <v>11</v>
      </c>
      <c r="L11" s="12" t="str">
        <f>"12"</f>
        <v>12</v>
      </c>
      <c r="M11" s="12" t="str">
        <f>"13"</f>
        <v>13</v>
      </c>
      <c r="N11" s="4"/>
    </row>
    <row r="12" spans="1:14" ht="45" customHeight="1">
      <c r="A12" s="15" t="s">
        <v>5</v>
      </c>
      <c r="B12" s="16" t="str">
        <f>"Гневышев Владимир Викторович"</f>
        <v>Гневышев Владимир Викторович</v>
      </c>
      <c r="C12" s="17">
        <v>26227</v>
      </c>
      <c r="D12" s="17"/>
      <c r="E12" s="16">
        <f>""</f>
      </c>
      <c r="F12" s="17"/>
      <c r="G12" s="18"/>
      <c r="H12" s="17">
        <v>16896.8</v>
      </c>
      <c r="I12" s="19"/>
      <c r="J12" s="17"/>
      <c r="K12" s="16">
        <f>""</f>
      </c>
      <c r="L12" s="17"/>
      <c r="M12" s="16">
        <f>""</f>
      </c>
      <c r="N12" s="13"/>
    </row>
    <row r="13" spans="1:14" ht="30" customHeight="1">
      <c r="A13" s="14" t="s">
        <v>6</v>
      </c>
      <c r="B13" s="20" t="str">
        <f>"Итого по кандидату"</f>
        <v>Итого по кандидату</v>
      </c>
      <c r="C13" s="21">
        <v>26227</v>
      </c>
      <c r="D13" s="21">
        <v>0</v>
      </c>
      <c r="E13" s="20">
        <f>""</f>
      </c>
      <c r="F13" s="21">
        <v>0</v>
      </c>
      <c r="G13" s="22"/>
      <c r="H13" s="21">
        <v>16896.8</v>
      </c>
      <c r="I13" s="23"/>
      <c r="J13" s="21">
        <v>0</v>
      </c>
      <c r="K13" s="20">
        <f>""</f>
      </c>
      <c r="L13" s="21">
        <v>0</v>
      </c>
      <c r="M13" s="20">
        <f>""</f>
      </c>
      <c r="N13" s="13"/>
    </row>
    <row r="14" spans="1:14" ht="45" customHeight="1">
      <c r="A14" s="15" t="s">
        <v>7</v>
      </c>
      <c r="B14" s="16" t="str">
        <f>"Жомова Татьяна Николаевна"</f>
        <v>Жомова Татьяна Николаевна</v>
      </c>
      <c r="C14" s="17"/>
      <c r="D14" s="17"/>
      <c r="E14" s="16">
        <f>""</f>
      </c>
      <c r="F14" s="17"/>
      <c r="G14" s="18"/>
      <c r="H14" s="17"/>
      <c r="I14" s="19" t="s">
        <v>8</v>
      </c>
      <c r="J14" s="17">
        <v>200000</v>
      </c>
      <c r="K14" s="16" t="str">
        <f>"Оплата других работ/услуг"</f>
        <v>Оплата других работ/услуг</v>
      </c>
      <c r="L14" s="17"/>
      <c r="M14" s="16">
        <f>""</f>
      </c>
      <c r="N14" s="13"/>
    </row>
    <row r="15" spans="1:14" ht="45" customHeight="1">
      <c r="A15" s="15" t="s">
        <v>6</v>
      </c>
      <c r="B15" s="16">
        <f>""</f>
      </c>
      <c r="C15" s="17"/>
      <c r="D15" s="17"/>
      <c r="E15" s="16">
        <f>""</f>
      </c>
      <c r="F15" s="17"/>
      <c r="G15" s="18"/>
      <c r="H15" s="17"/>
      <c r="I15" s="19" t="s">
        <v>9</v>
      </c>
      <c r="J15" s="17">
        <v>200000</v>
      </c>
      <c r="K15" s="16" t="str">
        <f>"Оплата других работ/услуг"</f>
        <v>Оплата других работ/услуг</v>
      </c>
      <c r="L15" s="17"/>
      <c r="M15" s="16">
        <f>""</f>
      </c>
      <c r="N15" s="4"/>
    </row>
    <row r="16" spans="1:14" ht="45" customHeight="1">
      <c r="A16" s="15" t="s">
        <v>6</v>
      </c>
      <c r="B16" s="16">
        <f>""</f>
      </c>
      <c r="C16" s="17"/>
      <c r="D16" s="17"/>
      <c r="E16" s="16">
        <f>""</f>
      </c>
      <c r="F16" s="17"/>
      <c r="G16" s="18"/>
      <c r="H16" s="17"/>
      <c r="I16" s="19" t="s">
        <v>10</v>
      </c>
      <c r="J16" s="17">
        <v>200000</v>
      </c>
      <c r="K16" s="16" t="str">
        <f>"Оплата других работ/услуг"</f>
        <v>Оплата других работ/услуг</v>
      </c>
      <c r="L16" s="17"/>
      <c r="M16" s="16">
        <f>""</f>
      </c>
      <c r="N16" s="4"/>
    </row>
    <row r="17" spans="1:14" ht="45" customHeight="1">
      <c r="A17" s="15" t="s">
        <v>6</v>
      </c>
      <c r="B17" s="16">
        <f>""</f>
      </c>
      <c r="C17" s="17"/>
      <c r="D17" s="17"/>
      <c r="E17" s="16">
        <f>""</f>
      </c>
      <c r="F17" s="17"/>
      <c r="G17" s="18"/>
      <c r="H17" s="17"/>
      <c r="I17" s="19" t="s">
        <v>11</v>
      </c>
      <c r="J17" s="17">
        <v>185000</v>
      </c>
      <c r="K17" s="16" t="str">
        <f>"Оплата других работ/услуг"</f>
        <v>Оплата других работ/услуг</v>
      </c>
      <c r="L17" s="17"/>
      <c r="M17" s="16">
        <f>""</f>
      </c>
      <c r="N17" s="4"/>
    </row>
    <row r="18" spans="1:14" ht="30" customHeight="1">
      <c r="A18" s="14" t="s">
        <v>6</v>
      </c>
      <c r="B18" s="20" t="str">
        <f>"Итого по кандидату"</f>
        <v>Итого по кандидату</v>
      </c>
      <c r="C18" s="21">
        <v>994000</v>
      </c>
      <c r="D18" s="21">
        <v>0</v>
      </c>
      <c r="E18" s="20">
        <f>""</f>
      </c>
      <c r="F18" s="21">
        <v>0</v>
      </c>
      <c r="G18" s="22"/>
      <c r="H18" s="21">
        <v>962053.8</v>
      </c>
      <c r="I18" s="23"/>
      <c r="J18" s="21">
        <v>785000</v>
      </c>
      <c r="K18" s="20">
        <f>""</f>
      </c>
      <c r="L18" s="21">
        <v>0</v>
      </c>
      <c r="M18" s="20">
        <f>""</f>
      </c>
      <c r="N18" s="4"/>
    </row>
    <row r="19" spans="1:14" ht="45" customHeight="1">
      <c r="A19" s="15" t="s">
        <v>12</v>
      </c>
      <c r="B19" s="16" t="str">
        <f>"Новиков Максим Анатольевич"</f>
        <v>Новиков Максим Анатольевич</v>
      </c>
      <c r="C19" s="17">
        <v>22740</v>
      </c>
      <c r="D19" s="17"/>
      <c r="E19" s="16">
        <f>""</f>
      </c>
      <c r="F19" s="17"/>
      <c r="G19" s="18"/>
      <c r="H19" s="17">
        <v>22740</v>
      </c>
      <c r="I19" s="19"/>
      <c r="J19" s="17"/>
      <c r="K19" s="16">
        <f>""</f>
      </c>
      <c r="L19" s="17"/>
      <c r="M19" s="16">
        <f>""</f>
      </c>
      <c r="N19" s="13"/>
    </row>
    <row r="20" spans="1:14" ht="30" customHeight="1">
      <c r="A20" s="14" t="s">
        <v>6</v>
      </c>
      <c r="B20" s="20" t="str">
        <f>"Итого по кандидату"</f>
        <v>Итого по кандидату</v>
      </c>
      <c r="C20" s="21">
        <v>22740</v>
      </c>
      <c r="D20" s="21">
        <v>0</v>
      </c>
      <c r="E20" s="20">
        <f>""</f>
      </c>
      <c r="F20" s="21">
        <v>0</v>
      </c>
      <c r="G20" s="22"/>
      <c r="H20" s="21">
        <v>22740</v>
      </c>
      <c r="I20" s="23"/>
      <c r="J20" s="21">
        <v>0</v>
      </c>
      <c r="K20" s="20">
        <f>""</f>
      </c>
      <c r="L20" s="21">
        <v>0</v>
      </c>
      <c r="M20" s="20">
        <f>""</f>
      </c>
      <c r="N20" s="13"/>
    </row>
    <row r="21" spans="1:14" ht="45" customHeight="1">
      <c r="A21" s="15" t="s">
        <v>13</v>
      </c>
      <c r="B21" s="16" t="str">
        <f>"Сазонов Михаил Павлович"</f>
        <v>Сазонов Михаил Павлович</v>
      </c>
      <c r="C21" s="17">
        <v>22600</v>
      </c>
      <c r="D21" s="17"/>
      <c r="E21" s="16">
        <f>""</f>
      </c>
      <c r="F21" s="17"/>
      <c r="G21" s="18"/>
      <c r="H21" s="17">
        <v>21200</v>
      </c>
      <c r="I21" s="19"/>
      <c r="J21" s="17"/>
      <c r="K21" s="16">
        <f>""</f>
      </c>
      <c r="L21" s="17"/>
      <c r="M21" s="16">
        <f>""</f>
      </c>
      <c r="N21" s="13"/>
    </row>
    <row r="22" spans="1:14" ht="30" customHeight="1">
      <c r="A22" s="14" t="s">
        <v>6</v>
      </c>
      <c r="B22" s="20" t="str">
        <f>"Итого по кандидату"</f>
        <v>Итого по кандидату</v>
      </c>
      <c r="C22" s="21">
        <v>22600</v>
      </c>
      <c r="D22" s="21">
        <v>0</v>
      </c>
      <c r="E22" s="20">
        <f>""</f>
      </c>
      <c r="F22" s="21">
        <v>0</v>
      </c>
      <c r="G22" s="22"/>
      <c r="H22" s="21">
        <v>21200</v>
      </c>
      <c r="I22" s="23"/>
      <c r="J22" s="21">
        <v>0</v>
      </c>
      <c r="K22" s="20">
        <f>""</f>
      </c>
      <c r="L22" s="21">
        <v>0</v>
      </c>
      <c r="M22" s="20">
        <f>""</f>
      </c>
      <c r="N22" s="13"/>
    </row>
    <row r="23" spans="1:14" ht="15">
      <c r="A23" s="14" t="s">
        <v>6</v>
      </c>
      <c r="B23" s="20" t="str">
        <f>"Итого"</f>
        <v>Итого</v>
      </c>
      <c r="C23" s="21">
        <v>1065567</v>
      </c>
      <c r="D23" s="21">
        <v>0</v>
      </c>
      <c r="E23" s="20">
        <f>""</f>
      </c>
      <c r="F23" s="21">
        <v>0</v>
      </c>
      <c r="G23" s="22">
        <v>0</v>
      </c>
      <c r="H23" s="21">
        <v>1022890.6</v>
      </c>
      <c r="I23" s="23"/>
      <c r="J23" s="21">
        <v>785000</v>
      </c>
      <c r="K23" s="20">
        <f>""</f>
      </c>
      <c r="L23" s="21">
        <v>0</v>
      </c>
      <c r="M23" s="20">
        <f>""</f>
      </c>
      <c r="N23" s="13"/>
    </row>
    <row r="24" ht="15">
      <c r="N24" s="13"/>
    </row>
  </sheetData>
  <sheetProtection/>
  <mergeCells count="19"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2022-09-05T07:06:52Z</dcterms:created>
  <dcterms:modified xsi:type="dcterms:W3CDTF">2022-09-05T07:07:39Z</dcterms:modified>
  <cp:category/>
  <cp:version/>
  <cp:contentType/>
  <cp:contentStatus/>
</cp:coreProperties>
</file>